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I:\HR Salary Administration Coordinator\Summer Session\Summer 2023\Calculators\"/>
    </mc:Choice>
  </mc:AlternateContent>
  <xr:revisionPtr revIDLastSave="0" documentId="13_ncr:1_{C6FF71CE-0E23-425C-AB9E-A6BC17F8BF3E}" xr6:coauthVersionLast="47" xr6:coauthVersionMax="47" xr10:uidLastSave="{00000000-0000-0000-0000-000000000000}"/>
  <bookViews>
    <workbookView xWindow="-120" yWindow="-120" windowWidth="29040" windowHeight="15840" xr2:uid="{52266682-37B1-4EA6-9B03-3769DF2AE25B}"/>
  </bookViews>
  <sheets>
    <sheet name="Summer Session Calculator" sheetId="1" r:id="rId1"/>
    <sheet name="Sheet1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" i="1" l="1"/>
  <c r="F15" i="1" l="1"/>
  <c r="E15" i="1" s="1"/>
  <c r="F16" i="1"/>
  <c r="F17" i="1"/>
  <c r="F18" i="1"/>
  <c r="E16" i="1" l="1"/>
  <c r="E17" i="1" s="1"/>
  <c r="E18" i="1" s="1"/>
  <c r="B8" i="1"/>
  <c r="E27" i="1" l="1"/>
  <c r="E28" i="1"/>
  <c r="E26" i="1"/>
  <c r="D28" i="1" l="1"/>
  <c r="D27" i="1"/>
  <c r="D26" i="1"/>
  <c r="E29" i="1"/>
  <c r="D29" i="1" l="1"/>
  <c r="B15" i="1"/>
  <c r="E11" i="1" s="1"/>
  <c r="E12" i="1" l="1"/>
  <c r="B12" i="1" s="1"/>
  <c r="B19" i="1" s="1"/>
  <c r="B11" i="1"/>
  <c r="C26" i="1" l="1"/>
  <c r="B26" i="1"/>
  <c r="E14" i="1"/>
  <c r="B14" i="1" s="1"/>
  <c r="B21" i="1" s="1"/>
  <c r="B18" i="1"/>
  <c r="C25" i="1" l="1"/>
  <c r="B25" i="1"/>
  <c r="C28" i="1"/>
  <c r="B28" i="1"/>
  <c r="E13" i="1"/>
  <c r="B13" i="1" s="1"/>
  <c r="B20" i="1" s="1"/>
  <c r="C27" i="1" l="1"/>
  <c r="C29" i="1" s="1"/>
  <c r="B27" i="1"/>
  <c r="B29" i="1" s="1"/>
  <c r="B16" i="1"/>
  <c r="B22" i="1"/>
</calcChain>
</file>

<file path=xl/sharedStrings.xml><?xml version="1.0" encoding="utf-8"?>
<sst xmlns="http://schemas.openxmlformats.org/spreadsheetml/2006/main" count="29" uniqueCount="28">
  <si>
    <t>FTE</t>
  </si>
  <si>
    <t>Total Paid</t>
  </si>
  <si>
    <t>Days Worked In June</t>
  </si>
  <si>
    <t>Days Worked in July</t>
  </si>
  <si>
    <t>Days Worked in August</t>
  </si>
  <si>
    <t>Days Worked in September</t>
  </si>
  <si>
    <t>Total Work Days</t>
  </si>
  <si>
    <t>June Percentage</t>
  </si>
  <si>
    <t>July Percentage</t>
  </si>
  <si>
    <t>August Percentage</t>
  </si>
  <si>
    <t>September Percentage</t>
  </si>
  <si>
    <t>Regular Pay Plan</t>
  </si>
  <si>
    <t>Deferred Pay Plan</t>
  </si>
  <si>
    <t>Month</t>
  </si>
  <si>
    <t xml:space="preserve">Beginning of Work 
</t>
  </si>
  <si>
    <t xml:space="preserve">End of Work
</t>
  </si>
  <si>
    <t>Regular Pay Plan FTE</t>
  </si>
  <si>
    <t>Deferred Pay Plan FTE</t>
  </si>
  <si>
    <t>Payment Plan</t>
  </si>
  <si>
    <t>Annual Salary Rate</t>
  </si>
  <si>
    <t>Summer Salary Rate</t>
  </si>
  <si>
    <t>Regular</t>
  </si>
  <si>
    <t>Deferred</t>
  </si>
  <si>
    <t>Direct Deposit</t>
  </si>
  <si>
    <t>Case By Case</t>
  </si>
  <si>
    <t>Paper Check</t>
  </si>
  <si>
    <t>Summer Salary Rate 2023</t>
  </si>
  <si>
    <t xml:space="preserve">This tool is informational only. Summer pay may vary based on courseload.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</si>
</sst>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20"/>
      <color rgb="FFC00000"/>
      <name val="Calibri Light"/>
      <family val="2"/>
      <scheme val="major"/>
    </font>
    <font>
      <sz val="11"/>
      <color theme="1"/>
      <name val="Garamond"/>
      <family val="1"/>
    </font>
    <font>
      <sz val="5"/>
      <color theme="1"/>
      <name val="Calibri"/>
      <family val="2"/>
      <scheme val="minor"/>
    </font>
    <font>
      <i/>
      <sz val="11"/>
      <color theme="1"/>
      <name val="Minion Pro"/>
      <family val="1"/>
    </font>
    <font>
      <sz val="11"/>
      <color theme="1"/>
      <name val="Minion Pro"/>
      <family val="1"/>
    </font>
    <font>
      <b/>
      <sz val="11"/>
      <color rgb="FFC00000"/>
      <name val="Minion Pro"/>
      <family val="1"/>
    </font>
    <font>
      <b/>
      <sz val="11"/>
      <color theme="1"/>
      <name val="Minion Pro"/>
      <family val="1"/>
    </font>
    <font>
      <b/>
      <i/>
      <sz val="11"/>
      <name val="Minion Pro"/>
      <family val="1"/>
    </font>
    <font>
      <b/>
      <sz val="11"/>
      <name val="Minion Pro"/>
      <family val="1"/>
    </font>
    <font>
      <b/>
      <sz val="16"/>
      <color rgb="FFC00000"/>
      <name val="Minion Pro"/>
      <family val="1"/>
    </font>
  </fonts>
  <fills count="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C5C5"/>
        <bgColor indexed="64"/>
      </patternFill>
    </fill>
  </fills>
  <borders count="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2" borderId="2" applyNumberFormat="0" applyAlignment="0" applyProtection="0"/>
    <xf numFmtId="0" fontId="4" fillId="2" borderId="1" applyNumberFormat="0" applyAlignment="0" applyProtection="0"/>
    <xf numFmtId="0" fontId="5" fillId="0" borderId="0" applyNumberFormat="0" applyFill="0" applyBorder="0" applyAlignment="0" applyProtection="0"/>
  </cellStyleXfs>
  <cellXfs count="40">
    <xf numFmtId="0" fontId="0" fillId="0" borderId="0" xfId="0"/>
    <xf numFmtId="0" fontId="7" fillId="0" borderId="0" xfId="0" applyFont="1" applyAlignment="1">
      <alignment wrapText="1"/>
    </xf>
    <xf numFmtId="0" fontId="0" fillId="0" borderId="0" xfId="0" applyProtection="1">
      <protection hidden="1"/>
    </xf>
    <xf numFmtId="0" fontId="6" fillId="0" borderId="0" xfId="3" applyFont="1" applyAlignment="1" applyProtection="1">
      <protection hidden="1"/>
    </xf>
    <xf numFmtId="2" fontId="0" fillId="0" borderId="0" xfId="0" applyNumberFormat="1" applyProtection="1">
      <protection hidden="1"/>
    </xf>
    <xf numFmtId="14" fontId="0" fillId="0" borderId="0" xfId="0" applyNumberFormat="1" applyProtection="1">
      <protection hidden="1"/>
    </xf>
    <xf numFmtId="0" fontId="10" fillId="0" borderId="0" xfId="0" applyFont="1" applyProtection="1">
      <protection hidden="1"/>
    </xf>
    <xf numFmtId="14" fontId="10" fillId="0" borderId="0" xfId="0" applyNumberFormat="1" applyFont="1" applyProtection="1">
      <protection hidden="1"/>
    </xf>
    <xf numFmtId="10" fontId="10" fillId="0" borderId="0" xfId="2" applyNumberFormat="1" applyFont="1" applyProtection="1">
      <protection hidden="1"/>
    </xf>
    <xf numFmtId="9" fontId="10" fillId="0" borderId="0" xfId="2" applyFont="1" applyProtection="1">
      <protection hidden="1"/>
    </xf>
    <xf numFmtId="44" fontId="11" fillId="2" borderId="3" xfId="5" applyNumberFormat="1" applyFont="1" applyBorder="1" applyAlignment="1" applyProtection="1">
      <alignment vertical="center"/>
      <protection hidden="1"/>
    </xf>
    <xf numFmtId="0" fontId="12" fillId="0" borderId="3" xfId="0" applyFont="1" applyBorder="1" applyAlignment="1" applyProtection="1">
      <alignment horizontal="center" vertical="center" wrapText="1"/>
      <protection hidden="1"/>
    </xf>
    <xf numFmtId="17" fontId="9" fillId="0" borderId="3" xfId="0" applyNumberFormat="1" applyFont="1" applyBorder="1" applyAlignment="1" applyProtection="1">
      <alignment horizontal="right" vertical="center"/>
      <protection hidden="1"/>
    </xf>
    <xf numFmtId="0" fontId="9" fillId="0" borderId="3" xfId="0" applyFont="1" applyBorder="1" applyAlignment="1" applyProtection="1">
      <alignment horizontal="right" vertical="center"/>
      <protection hidden="1"/>
    </xf>
    <xf numFmtId="0" fontId="13" fillId="0" borderId="3" xfId="6" applyFont="1" applyBorder="1" applyAlignment="1" applyProtection="1">
      <alignment vertical="center"/>
      <protection hidden="1"/>
    </xf>
    <xf numFmtId="0" fontId="13" fillId="0" borderId="3" xfId="6" applyFont="1" applyBorder="1" applyProtection="1">
      <protection hidden="1"/>
    </xf>
    <xf numFmtId="164" fontId="11" fillId="2" borderId="3" xfId="5" applyNumberFormat="1" applyFont="1" applyBorder="1" applyAlignment="1" applyProtection="1">
      <alignment vertical="center"/>
      <protection hidden="1"/>
    </xf>
    <xf numFmtId="164" fontId="14" fillId="2" borderId="3" xfId="5" applyNumberFormat="1" applyFont="1" applyBorder="1" applyAlignment="1" applyProtection="1">
      <alignment vertical="center"/>
      <protection hidden="1"/>
    </xf>
    <xf numFmtId="44" fontId="14" fillId="2" borderId="3" xfId="1" applyFont="1" applyFill="1" applyBorder="1" applyAlignment="1" applyProtection="1">
      <alignment vertical="center"/>
      <protection hidden="1"/>
    </xf>
    <xf numFmtId="44" fontId="14" fillId="3" borderId="3" xfId="5" applyNumberFormat="1" applyFont="1" applyFill="1" applyBorder="1" applyAlignment="1" applyProtection="1">
      <alignment vertical="center"/>
      <protection hidden="1"/>
    </xf>
    <xf numFmtId="164" fontId="14" fillId="3" borderId="3" xfId="5" applyNumberFormat="1" applyFont="1" applyFill="1" applyBorder="1" applyAlignment="1" applyProtection="1">
      <alignment vertical="center"/>
      <protection hidden="1"/>
    </xf>
    <xf numFmtId="44" fontId="14" fillId="3" borderId="3" xfId="4" applyNumberFormat="1" applyFont="1" applyFill="1" applyBorder="1" applyAlignment="1" applyProtection="1">
      <alignment vertical="center"/>
      <protection hidden="1"/>
    </xf>
    <xf numFmtId="44" fontId="14" fillId="2" borderId="5" xfId="5" applyNumberFormat="1" applyFont="1" applyBorder="1" applyAlignment="1" applyProtection="1">
      <alignment horizontal="center" vertical="center"/>
      <protection hidden="1"/>
    </xf>
    <xf numFmtId="44" fontId="14" fillId="2" borderId="4" xfId="5" applyNumberFormat="1" applyFont="1" applyBorder="1" applyAlignment="1" applyProtection="1">
      <alignment horizontal="center" vertical="center"/>
      <protection hidden="1"/>
    </xf>
    <xf numFmtId="44" fontId="14" fillId="2" borderId="6" xfId="5" applyNumberFormat="1" applyFont="1" applyBorder="1" applyAlignment="1" applyProtection="1">
      <alignment horizontal="center" vertical="center"/>
      <protection hidden="1"/>
    </xf>
    <xf numFmtId="44" fontId="14" fillId="3" borderId="5" xfId="1" applyFont="1" applyFill="1" applyBorder="1" applyAlignment="1" applyProtection="1">
      <alignment vertical="center"/>
      <protection locked="0" hidden="1"/>
    </xf>
    <xf numFmtId="44" fontId="14" fillId="3" borderId="4" xfId="1" applyFont="1" applyFill="1" applyBorder="1" applyAlignment="1" applyProtection="1">
      <alignment vertical="center"/>
      <protection locked="0" hidden="1"/>
    </xf>
    <xf numFmtId="44" fontId="14" fillId="3" borderId="6" xfId="1" applyFont="1" applyFill="1" applyBorder="1" applyAlignment="1" applyProtection="1">
      <alignment vertical="center"/>
      <protection locked="0" hidden="1"/>
    </xf>
    <xf numFmtId="164" fontId="14" fillId="3" borderId="5" xfId="1" applyNumberFormat="1" applyFont="1" applyFill="1" applyBorder="1" applyAlignment="1" applyProtection="1">
      <alignment vertical="center"/>
      <protection locked="0" hidden="1"/>
    </xf>
    <xf numFmtId="164" fontId="14" fillId="3" borderId="4" xfId="1" applyNumberFormat="1" applyFont="1" applyFill="1" applyBorder="1" applyAlignment="1" applyProtection="1">
      <alignment vertical="center"/>
      <protection locked="0" hidden="1"/>
    </xf>
    <xf numFmtId="164" fontId="14" fillId="3" borderId="6" xfId="1" applyNumberFormat="1" applyFont="1" applyFill="1" applyBorder="1" applyAlignment="1" applyProtection="1">
      <alignment vertical="center"/>
      <protection locked="0" hidden="1"/>
    </xf>
    <xf numFmtId="14" fontId="14" fillId="3" borderId="5" xfId="1" applyNumberFormat="1" applyFont="1" applyFill="1" applyBorder="1" applyAlignment="1" applyProtection="1">
      <alignment vertical="center"/>
      <protection locked="0" hidden="1"/>
    </xf>
    <xf numFmtId="44" fontId="14" fillId="3" borderId="5" xfId="1" applyFont="1" applyFill="1" applyBorder="1" applyAlignment="1" applyProtection="1">
      <alignment horizontal="right" vertical="center"/>
      <protection locked="0" hidden="1"/>
    </xf>
    <xf numFmtId="44" fontId="14" fillId="3" borderId="4" xfId="1" applyFont="1" applyFill="1" applyBorder="1" applyAlignment="1" applyProtection="1">
      <alignment horizontal="right" vertical="center"/>
      <protection locked="0" hidden="1"/>
    </xf>
    <xf numFmtId="44" fontId="14" fillId="3" borderId="6" xfId="1" applyFont="1" applyFill="1" applyBorder="1" applyAlignment="1" applyProtection="1">
      <alignment horizontal="right" vertical="center"/>
      <protection locked="0" hidden="1"/>
    </xf>
    <xf numFmtId="0" fontId="15" fillId="0" borderId="0" xfId="3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10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center" vertical="center"/>
      <protection hidden="1"/>
    </xf>
    <xf numFmtId="44" fontId="14" fillId="2" borderId="3" xfId="5" applyNumberFormat="1" applyFont="1" applyBorder="1" applyAlignment="1" applyProtection="1">
      <alignment horizontal="center" vertical="center"/>
      <protection hidden="1"/>
    </xf>
  </cellXfs>
  <cellStyles count="7">
    <cellStyle name="Calculation" xfId="5" builtinId="22"/>
    <cellStyle name="Currency" xfId="1" builtinId="4"/>
    <cellStyle name="Explanatory Text" xfId="6" builtinId="53"/>
    <cellStyle name="Normal" xfId="0" builtinId="0"/>
    <cellStyle name="Output" xfId="4" builtinId="21"/>
    <cellStyle name="Percent" xfId="2" builtinId="5"/>
    <cellStyle name="Title" xfId="3" builtinId="15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5C5"/>
      <color rgb="FFFFB7B7"/>
      <color rgb="FFFFBEAF"/>
      <color rgb="FFFF8571"/>
      <color rgb="FFFF79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5D202-2383-44BA-8D75-D130556DE7DA}">
  <dimension ref="A1:H33"/>
  <sheetViews>
    <sheetView showGridLines="0" tabSelected="1" showRuler="0" view="pageLayout" zoomScale="115" zoomScaleNormal="80" zoomScalePageLayoutView="115" workbookViewId="0">
      <selection activeCell="B5" sqref="B5:E5"/>
    </sheetView>
  </sheetViews>
  <sheetFormatPr defaultRowHeight="15" x14ac:dyDescent="0.25"/>
  <cols>
    <col min="1" max="5" width="22.42578125" customWidth="1"/>
    <col min="6" max="6" width="6.7109375" bestFit="1" customWidth="1"/>
  </cols>
  <sheetData>
    <row r="1" spans="1:8" s="2" customFormat="1" x14ac:dyDescent="0.25">
      <c r="A1" s="36"/>
      <c r="B1" s="36"/>
      <c r="C1" s="36"/>
      <c r="D1" s="36"/>
    </row>
    <row r="2" spans="1:8" s="2" customFormat="1" ht="26.25" x14ac:dyDescent="0.4">
      <c r="A2" s="35" t="s">
        <v>26</v>
      </c>
      <c r="B2" s="35"/>
      <c r="C2" s="35"/>
      <c r="D2" s="35"/>
      <c r="E2" s="35"/>
      <c r="F2" s="35"/>
      <c r="G2" s="3"/>
      <c r="H2" s="3"/>
    </row>
    <row r="3" spans="1:8" s="2" customFormat="1" ht="21.75" customHeight="1" x14ac:dyDescent="0.25">
      <c r="A3" s="14" t="s">
        <v>18</v>
      </c>
      <c r="B3" s="32"/>
      <c r="C3" s="33"/>
      <c r="D3" s="33"/>
      <c r="E3" s="34"/>
    </row>
    <row r="4" spans="1:8" s="2" customFormat="1" ht="21.75" customHeight="1" x14ac:dyDescent="0.25">
      <c r="A4" s="14" t="s">
        <v>19</v>
      </c>
      <c r="B4" s="25"/>
      <c r="C4" s="26"/>
      <c r="D4" s="26"/>
      <c r="E4" s="27"/>
    </row>
    <row r="5" spans="1:8" s="2" customFormat="1" ht="21.75" customHeight="1" x14ac:dyDescent="0.25">
      <c r="A5" s="14" t="s">
        <v>0</v>
      </c>
      <c r="B5" s="28"/>
      <c r="C5" s="29"/>
      <c r="D5" s="29"/>
      <c r="E5" s="30"/>
    </row>
    <row r="6" spans="1:8" s="2" customFormat="1" ht="21.75" customHeight="1" x14ac:dyDescent="0.25">
      <c r="A6" s="14" t="s">
        <v>14</v>
      </c>
      <c r="B6" s="31"/>
      <c r="C6" s="26"/>
      <c r="D6" s="26"/>
      <c r="E6" s="27"/>
    </row>
    <row r="7" spans="1:8" s="2" customFormat="1" ht="21.75" customHeight="1" x14ac:dyDescent="0.25">
      <c r="A7" s="14" t="s">
        <v>15</v>
      </c>
      <c r="B7" s="31"/>
      <c r="C7" s="26"/>
      <c r="D7" s="26"/>
      <c r="E7" s="27"/>
    </row>
    <row r="8" spans="1:8" s="2" customFormat="1" ht="21.75" hidden="1" customHeight="1" x14ac:dyDescent="0.25">
      <c r="A8" s="14" t="s">
        <v>20</v>
      </c>
      <c r="B8" s="22">
        <f>B4*0.2</f>
        <v>0</v>
      </c>
      <c r="C8" s="23"/>
      <c r="D8" s="23"/>
      <c r="E8" s="24"/>
    </row>
    <row r="9" spans="1:8" s="2" customFormat="1" ht="21.75" customHeight="1" x14ac:dyDescent="0.3">
      <c r="A9" s="15" t="s">
        <v>1</v>
      </c>
      <c r="B9" s="39">
        <f>ROUND(B4*0.2*B5, 2)</f>
        <v>0</v>
      </c>
      <c r="C9" s="39"/>
      <c r="D9" s="39"/>
      <c r="E9" s="39"/>
    </row>
    <row r="10" spans="1:8" s="2" customFormat="1" ht="21.75" customHeight="1" x14ac:dyDescent="0.3">
      <c r="A10" s="37"/>
      <c r="B10" s="37"/>
      <c r="C10" s="37"/>
      <c r="D10" s="37"/>
      <c r="E10" s="38"/>
    </row>
    <row r="11" spans="1:8" s="2" customFormat="1" ht="21.75" hidden="1" customHeight="1" x14ac:dyDescent="0.3">
      <c r="A11" s="6" t="s">
        <v>2</v>
      </c>
      <c r="B11" s="6">
        <f>IF(E11&lt;0,E15+E11,E11)</f>
        <v>0</v>
      </c>
      <c r="C11" s="6"/>
      <c r="D11" s="7">
        <v>45107</v>
      </c>
      <c r="E11" s="6">
        <f>IF($B$15-$E$15&lt;0,($B$15-$E$15),E15)</f>
        <v>-32220</v>
      </c>
    </row>
    <row r="12" spans="1:8" s="2" customFormat="1" ht="21.75" hidden="1" customHeight="1" x14ac:dyDescent="0.3">
      <c r="A12" s="6" t="s">
        <v>3</v>
      </c>
      <c r="B12" s="6">
        <f>IF(E12&lt;0,E16+E12,E12)</f>
        <v>-32220</v>
      </c>
      <c r="C12" s="6"/>
      <c r="D12" s="7">
        <v>45138</v>
      </c>
      <c r="E12" s="6">
        <f>IF($B$15-$E$16-$E$15&lt;0,($B$15-$E$16-$E$15),E16)</f>
        <v>-32241</v>
      </c>
    </row>
    <row r="13" spans="1:8" s="2" customFormat="1" ht="21.75" hidden="1" customHeight="1" x14ac:dyDescent="0.3">
      <c r="A13" s="6" t="s">
        <v>4</v>
      </c>
      <c r="B13" s="6">
        <f>IF(E13&lt;0,E17+E13,E13)</f>
        <v>-32241</v>
      </c>
      <c r="C13" s="6"/>
      <c r="D13" s="7">
        <v>45169</v>
      </c>
      <c r="E13" s="6">
        <f>IF($B$15-$E$17-$E$16-$E$15&lt;0,($B$15-$E$17-$E$16-$E$15),E17)</f>
        <v>-32264</v>
      </c>
    </row>
    <row r="14" spans="1:8" s="2" customFormat="1" ht="21.75" hidden="1" customHeight="1" x14ac:dyDescent="0.3">
      <c r="A14" s="6" t="s">
        <v>5</v>
      </c>
      <c r="B14" s="6">
        <f>IF(E14&lt;0,E18+E14,E14)</f>
        <v>-32264</v>
      </c>
      <c r="C14" s="6"/>
      <c r="D14" s="7">
        <v>45199</v>
      </c>
      <c r="E14" s="6">
        <f>IF($B$15-$E$18-$E$17-$E$16-$E$15&lt;0,($B$15-$E$18-$E$17-$E$16-$E$15),E18)</f>
        <v>-32285</v>
      </c>
    </row>
    <row r="15" spans="1:8" s="2" customFormat="1" ht="21.75" hidden="1" customHeight="1" x14ac:dyDescent="0.3">
      <c r="A15" s="6" t="s">
        <v>6</v>
      </c>
      <c r="B15" s="6">
        <f>NETWORKDAYS(B6,B7,H16)</f>
        <v>0</v>
      </c>
      <c r="C15" s="6"/>
      <c r="D15" s="6"/>
      <c r="E15" s="2">
        <f>IF(F15&lt;0, 0, F15)</f>
        <v>32220</v>
      </c>
      <c r="F15" s="4">
        <f>NETWORKDAYS(B6,D11,H16)</f>
        <v>32220</v>
      </c>
    </row>
    <row r="16" spans="1:8" s="2" customFormat="1" ht="21.75" hidden="1" customHeight="1" x14ac:dyDescent="0.3">
      <c r="A16" s="6"/>
      <c r="B16" s="6">
        <f>SUM(B11:B14)</f>
        <v>-96725</v>
      </c>
      <c r="C16" s="6"/>
      <c r="D16" s="6"/>
      <c r="E16" s="2">
        <f>IF(F16&lt;0, 0, F16-E15)</f>
        <v>21</v>
      </c>
      <c r="F16" s="4">
        <f>(NETWORKDAYS(B6,D12,H16))</f>
        <v>32241</v>
      </c>
      <c r="H16" s="5"/>
    </row>
    <row r="17" spans="1:6" s="2" customFormat="1" ht="21.75" hidden="1" customHeight="1" x14ac:dyDescent="0.3">
      <c r="A17" s="6"/>
      <c r="B17" s="6"/>
      <c r="C17" s="6"/>
      <c r="D17" s="6"/>
      <c r="E17" s="2">
        <f>IF(F17&lt;0, 0, F17-E16-E15)</f>
        <v>23</v>
      </c>
      <c r="F17" s="4">
        <f>(NETWORKDAYS(B6,D13,H16))</f>
        <v>32264</v>
      </c>
    </row>
    <row r="18" spans="1:6" s="2" customFormat="1" ht="21.75" hidden="1" customHeight="1" x14ac:dyDescent="0.3">
      <c r="A18" s="6" t="s">
        <v>7</v>
      </c>
      <c r="B18" s="8" t="e">
        <f>IF(B11&lt;0,0,B11/$B$15)</f>
        <v>#DIV/0!</v>
      </c>
      <c r="C18" s="8"/>
      <c r="D18" s="6"/>
      <c r="E18" s="2">
        <f>IF(F18&lt;0, 0, F18-E17-E16-E15)</f>
        <v>21</v>
      </c>
      <c r="F18" s="4">
        <f>(NETWORKDAYS(B6,D14,H16))</f>
        <v>32285</v>
      </c>
    </row>
    <row r="19" spans="1:6" s="2" customFormat="1" ht="21.75" hidden="1" customHeight="1" x14ac:dyDescent="0.3">
      <c r="A19" s="6" t="s">
        <v>8</v>
      </c>
      <c r="B19" s="8">
        <f>IF(B12&lt;0,0,B12/$B$15)</f>
        <v>0</v>
      </c>
      <c r="C19" s="8"/>
      <c r="D19" s="6"/>
      <c r="E19" s="6"/>
    </row>
    <row r="20" spans="1:6" s="2" customFormat="1" ht="21.75" hidden="1" customHeight="1" x14ac:dyDescent="0.3">
      <c r="A20" s="6" t="s">
        <v>9</v>
      </c>
      <c r="B20" s="8">
        <f>IF(B13&lt;0,0,B13/$B$15)</f>
        <v>0</v>
      </c>
      <c r="C20" s="8"/>
      <c r="D20" s="6"/>
      <c r="E20" s="6"/>
    </row>
    <row r="21" spans="1:6" s="2" customFormat="1" ht="21.75" hidden="1" customHeight="1" x14ac:dyDescent="0.3">
      <c r="A21" s="6" t="s">
        <v>10</v>
      </c>
      <c r="B21" s="8">
        <f>IF(B14&lt;0,0,B14/$B$15)</f>
        <v>0</v>
      </c>
      <c r="C21" s="8"/>
      <c r="D21" s="6"/>
      <c r="E21" s="6"/>
    </row>
    <row r="22" spans="1:6" s="2" customFormat="1" ht="21.75" hidden="1" customHeight="1" x14ac:dyDescent="0.3">
      <c r="A22" s="6"/>
      <c r="B22" s="9" t="e">
        <f>SUM(B18:B21)</f>
        <v>#DIV/0!</v>
      </c>
      <c r="C22" s="9"/>
      <c r="D22" s="6"/>
      <c r="E22" s="6"/>
    </row>
    <row r="23" spans="1:6" s="2" customFormat="1" ht="21.75" hidden="1" customHeight="1" x14ac:dyDescent="0.3">
      <c r="A23" s="6"/>
      <c r="B23" s="9"/>
      <c r="C23" s="9"/>
      <c r="D23" s="6"/>
      <c r="E23" s="6"/>
    </row>
    <row r="24" spans="1:6" s="2" customFormat="1" ht="21.75" customHeight="1" x14ac:dyDescent="0.25">
      <c r="A24" s="11" t="s">
        <v>13</v>
      </c>
      <c r="B24" s="11" t="s">
        <v>11</v>
      </c>
      <c r="C24" s="11" t="s">
        <v>16</v>
      </c>
      <c r="D24" s="11" t="s">
        <v>12</v>
      </c>
      <c r="E24" s="11" t="s">
        <v>17</v>
      </c>
    </row>
    <row r="25" spans="1:6" s="2" customFormat="1" ht="21.75" customHeight="1" x14ac:dyDescent="0.25">
      <c r="A25" s="12">
        <v>45078</v>
      </c>
      <c r="B25" s="10" t="str">
        <f>IF($B$3="Regular", ($B$9*B18), ("NA - Deferred"))</f>
        <v>NA - Deferred</v>
      </c>
      <c r="C25" s="16" t="str">
        <f>IF($B$3="Regular", ($B$5*B18), ("NA - Deferred"))</f>
        <v>NA - Deferred</v>
      </c>
      <c r="D25" s="19">
        <v>0</v>
      </c>
      <c r="E25" s="20">
        <v>0</v>
      </c>
    </row>
    <row r="26" spans="1:6" s="2" customFormat="1" ht="21.75" customHeight="1" x14ac:dyDescent="0.25">
      <c r="A26" s="12">
        <v>45108</v>
      </c>
      <c r="B26" s="10" t="str">
        <f>IF($B$3="Regular", ($B$9*B19), ("NA - Deferred"))</f>
        <v>NA - Deferred</v>
      </c>
      <c r="C26" s="16" t="str">
        <f>IF($B$3="Regular", ($B$5*B19), ("NA - Deferred"))</f>
        <v>NA - Deferred</v>
      </c>
      <c r="D26" s="19" t="str">
        <f>IF($B$3="Deferred", ($B$9/3), ("NA - Regular"))</f>
        <v>NA - Regular</v>
      </c>
      <c r="E26" s="20" t="str">
        <f>IF($B$3="Deferred", ($B$5/3), ("NA - Regular"))</f>
        <v>NA - Regular</v>
      </c>
    </row>
    <row r="27" spans="1:6" s="2" customFormat="1" ht="21.75" customHeight="1" x14ac:dyDescent="0.25">
      <c r="A27" s="12">
        <v>45139</v>
      </c>
      <c r="B27" s="10" t="str">
        <f>IF($B$3="Regular", ($B$9*B20), ("NA - Deferred"))</f>
        <v>NA - Deferred</v>
      </c>
      <c r="C27" s="16" t="str">
        <f>IF($B$3="Regular", ($B$5*B20), ("NA - Deferred"))</f>
        <v>NA - Deferred</v>
      </c>
      <c r="D27" s="19" t="str">
        <f>IF($B$3="Deferred", ($B$9/3), ("NA - Regular"))</f>
        <v>NA - Regular</v>
      </c>
      <c r="E27" s="20" t="str">
        <f>IF($B$3="Deferred", ($B$5/3), ("NA - Regular"))</f>
        <v>NA - Regular</v>
      </c>
    </row>
    <row r="28" spans="1:6" s="2" customFormat="1" ht="21.75" customHeight="1" x14ac:dyDescent="0.25">
      <c r="A28" s="12">
        <v>45170</v>
      </c>
      <c r="B28" s="10" t="str">
        <f>IF($B$3="Regular", ($B$9*B21), ("NA - Deferred"))</f>
        <v>NA - Deferred</v>
      </c>
      <c r="C28" s="16" t="str">
        <f>IF($B$3="Regular", ($B$5*B21), ("NA - Deferred"))</f>
        <v>NA - Deferred</v>
      </c>
      <c r="D28" s="19" t="str">
        <f>IF($B$3="Deferred", ($B$9/3), ("NA - Regular"))</f>
        <v>NA - Regular</v>
      </c>
      <c r="E28" s="20" t="str">
        <f>IF($B$3="Deferred", ($B$5/3), ("NA - Regular"))</f>
        <v>NA - Regular</v>
      </c>
    </row>
    <row r="29" spans="1:6" s="2" customFormat="1" ht="21.75" customHeight="1" x14ac:dyDescent="0.25">
      <c r="A29" s="13" t="s">
        <v>1</v>
      </c>
      <c r="B29" s="18">
        <f>IF(SUM(B25:B28)=B9,SUM(B25:B28),"ERROR")</f>
        <v>0</v>
      </c>
      <c r="C29" s="17">
        <f>IF(SUM(C25:C28)=B5,SUM(C25:C28),"ERROR")</f>
        <v>0</v>
      </c>
      <c r="D29" s="21">
        <f>IF(SUM(D26:D28)=B9,SUM(D26:D28),"ERROR")</f>
        <v>0</v>
      </c>
      <c r="E29" s="20">
        <f>IF(SUM(E26:E28)=B5,SUM(E26:E28),"ERROR")</f>
        <v>0</v>
      </c>
    </row>
    <row r="30" spans="1:6" s="2" customFormat="1" ht="21.75" customHeight="1" x14ac:dyDescent="0.25">
      <c r="A30" s="1"/>
      <c r="B30" s="1"/>
      <c r="C30" s="1"/>
      <c r="D30" s="1"/>
      <c r="E30" s="1"/>
    </row>
    <row r="31" spans="1:6" s="2" customFormat="1" ht="21.75" customHeight="1" x14ac:dyDescent="0.25">
      <c r="A31" t="s">
        <v>27</v>
      </c>
      <c r="B31"/>
      <c r="C31"/>
      <c r="D31"/>
      <c r="E31"/>
    </row>
    <row r="32" spans="1:6" s="2" customFormat="1" ht="21.75" customHeight="1" x14ac:dyDescent="0.25">
      <c r="A32"/>
      <c r="B32"/>
      <c r="C32"/>
      <c r="D32"/>
      <c r="E32"/>
    </row>
    <row r="33" spans="1:5" s="2" customFormat="1" ht="21.75" customHeight="1" x14ac:dyDescent="0.25">
      <c r="A33"/>
      <c r="B33"/>
      <c r="C33"/>
      <c r="D33"/>
      <c r="E33"/>
    </row>
  </sheetData>
  <sheetProtection algorithmName="SHA-512" hashValue="da3PhatvobcLiriIITohJJUiBHd06AkZpha8AlG8UX53Oy/+dq0xz488jeqPl5z2OlSOIYD9GSWS2ABqBa8fTQ==" saltValue="h4mhJsnKdvDPE+KtWJH8Kg==" spinCount="100000" sheet="1" selectLockedCells="1"/>
  <mergeCells count="9">
    <mergeCell ref="A2:F2"/>
    <mergeCell ref="A1:D1"/>
    <mergeCell ref="B3:E3"/>
    <mergeCell ref="B9:E9"/>
    <mergeCell ref="B4:E4"/>
    <mergeCell ref="B8:E8"/>
    <mergeCell ref="B5:E5"/>
    <mergeCell ref="B6:E6"/>
    <mergeCell ref="B7:E7"/>
  </mergeCells>
  <conditionalFormatting sqref="E10">
    <cfRule type="containsText" dxfId="1" priority="1" operator="containsText" text="FALSE">
      <formula>NOT(ISERROR(SEARCH("FALSE",E10)))</formula>
    </cfRule>
    <cfRule type="containsText" dxfId="0" priority="2" operator="containsText" text="True">
      <formula>NOT(ISERROR(SEARCH("True",E10)))</formula>
    </cfRule>
  </conditionalFormatting>
  <pageMargins left="0.7" right="0.7" top="0.75" bottom="0.75" header="0.3" footer="0.3"/>
  <pageSetup orientation="landscape" r:id="rId1"/>
  <headerFooter>
    <oddHeader>&amp;L&amp;G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3416565-1159-4BDD-B7E4-02314814E83A}">
          <x14:formula1>
            <xm:f>Sheet1!$A$1:$A$2</xm:f>
          </x14:formula1>
          <xm:sqref>B3:E3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BD856-67B1-4B8F-AF55-F9E9699D36EB}">
  <dimension ref="A1:E3"/>
  <sheetViews>
    <sheetView workbookViewId="0">
      <selection activeCell="G12" sqref="G12"/>
    </sheetView>
  </sheetViews>
  <sheetFormatPr defaultRowHeight="15" x14ac:dyDescent="0.25"/>
  <sheetData>
    <row r="1" spans="1:5" x14ac:dyDescent="0.25">
      <c r="A1" t="s">
        <v>21</v>
      </c>
      <c r="E1" t="s">
        <v>25</v>
      </c>
    </row>
    <row r="2" spans="1:5" x14ac:dyDescent="0.25">
      <c r="A2" t="s">
        <v>22</v>
      </c>
      <c r="E2" t="s">
        <v>23</v>
      </c>
    </row>
    <row r="3" spans="1:5" x14ac:dyDescent="0.25">
      <c r="E3" t="s">
        <v>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Summer Session Calculator</vt:lpstr>
      <vt:lpstr>Sheet1</vt:lpstr>
    </vt:vector>
  </TitlesOfParts>
  <Company>Western Oregon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McMurry</dc:creator>
  <cp:lastModifiedBy>Jamie Smith</cp:lastModifiedBy>
  <cp:lastPrinted>2022-06-15T21:00:20Z</cp:lastPrinted>
  <dcterms:created xsi:type="dcterms:W3CDTF">2020-04-29T18:54:37Z</dcterms:created>
  <dcterms:modified xsi:type="dcterms:W3CDTF">2023-05-31T16:18:30Z</dcterms:modified>
</cp:coreProperties>
</file>